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3" documentId="8_{32497A71-3192-4D7B-835A-479B1C04F088}" xr6:coauthVersionLast="47" xr6:coauthVersionMax="47" xr10:uidLastSave="{C0E9E4A1-F100-4A3D-8A84-318DE022B92E}"/>
  <bookViews>
    <workbookView xWindow="-110" yWindow="-110" windowWidth="19420" windowHeight="11500" xr2:uid="{00000000-000D-0000-FFFF-FFFF00000000}"/>
  </bookViews>
  <sheets>
    <sheet name="Puhatu põhjaos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7" l="1"/>
  <c r="L9" i="7"/>
  <c r="L10" i="7"/>
  <c r="L11" i="7"/>
  <c r="L13" i="7"/>
  <c r="L14" i="7"/>
  <c r="L15" i="7"/>
  <c r="L16" i="7"/>
  <c r="L18" i="7"/>
  <c r="L19" i="7"/>
  <c r="L20" i="7"/>
  <c r="L22" i="7"/>
  <c r="L23" i="7"/>
  <c r="L24" i="7"/>
  <c r="L26" i="7"/>
  <c r="L27" i="7"/>
  <c r="L28" i="7"/>
  <c r="L29" i="7"/>
  <c r="L30" i="7"/>
  <c r="L31" i="7"/>
  <c r="L7" i="7"/>
  <c r="L6" i="7"/>
  <c r="K6" i="7"/>
  <c r="K7" i="7"/>
  <c r="K8" i="7"/>
  <c r="K9" i="7"/>
  <c r="K10" i="7"/>
  <c r="K11" i="7"/>
  <c r="K12" i="7"/>
  <c r="K13" i="7"/>
  <c r="K14" i="7"/>
  <c r="K15" i="7"/>
  <c r="K16" i="7"/>
  <c r="K18" i="7"/>
  <c r="K19" i="7"/>
  <c r="K20" i="7"/>
  <c r="K22" i="7"/>
  <c r="K23" i="7"/>
  <c r="K24" i="7"/>
  <c r="K26" i="7"/>
  <c r="K27" i="7"/>
  <c r="K28" i="7"/>
  <c r="K29" i="7"/>
  <c r="K30" i="7"/>
  <c r="K31" i="7"/>
  <c r="L5" i="7"/>
  <c r="K5" i="7"/>
  <c r="K33" i="7" l="1"/>
  <c r="K34" i="7" s="1"/>
  <c r="K35" i="7" s="1"/>
  <c r="I6" i="7"/>
  <c r="I7" i="7"/>
  <c r="I8" i="7"/>
  <c r="I9" i="7"/>
  <c r="I10" i="7"/>
  <c r="I11" i="7"/>
  <c r="I13" i="7"/>
  <c r="I14" i="7"/>
  <c r="I15" i="7"/>
  <c r="I16" i="7"/>
  <c r="I18" i="7"/>
  <c r="I19" i="7"/>
  <c r="I20" i="7"/>
  <c r="I22" i="7"/>
  <c r="I23" i="7"/>
  <c r="I24" i="7"/>
  <c r="I26" i="7"/>
  <c r="I27" i="7"/>
  <c r="I28" i="7"/>
  <c r="I29" i="7"/>
  <c r="I30" i="7"/>
  <c r="I31" i="7"/>
  <c r="G18" i="7" l="1"/>
  <c r="M18" i="7" s="1"/>
  <c r="G19" i="7"/>
  <c r="M19" i="7" s="1"/>
  <c r="G20" i="7"/>
  <c r="M20" i="7" s="1"/>
  <c r="G22" i="7"/>
  <c r="M22" i="7" s="1"/>
  <c r="G23" i="7"/>
  <c r="M23" i="7" s="1"/>
  <c r="G24" i="7"/>
  <c r="M24" i="7" s="1"/>
  <c r="G26" i="7"/>
  <c r="M26" i="7" s="1"/>
  <c r="G27" i="7"/>
  <c r="M27" i="7" s="1"/>
  <c r="G28" i="7"/>
  <c r="M28" i="7" s="1"/>
  <c r="G29" i="7"/>
  <c r="M29" i="7" s="1"/>
  <c r="G30" i="7"/>
  <c r="M30" i="7" s="1"/>
  <c r="G31" i="7"/>
  <c r="M31" i="7" s="1"/>
  <c r="G11" i="7"/>
  <c r="M11" i="7" s="1"/>
  <c r="I5" i="7" l="1"/>
  <c r="G5" i="7"/>
  <c r="M5" i="7" s="1"/>
  <c r="G14" i="7"/>
  <c r="M14" i="7" s="1"/>
  <c r="G15" i="7"/>
  <c r="M15" i="7" s="1"/>
  <c r="G16" i="7"/>
  <c r="M16" i="7" s="1"/>
  <c r="G13" i="7"/>
  <c r="M13" i="7" s="1"/>
  <c r="G6" i="7"/>
  <c r="M6" i="7" s="1"/>
  <c r="G7" i="7"/>
  <c r="M7" i="7" s="1"/>
  <c r="G8" i="7"/>
  <c r="M8" i="7" s="1"/>
  <c r="G9" i="7"/>
  <c r="M9" i="7" s="1"/>
  <c r="G10" i="7"/>
  <c r="M10" i="7" s="1"/>
  <c r="I33" i="7" l="1"/>
  <c r="G33" i="7"/>
  <c r="G34" i="7" l="1"/>
  <c r="M33" i="7"/>
  <c r="M34" i="7" s="1"/>
  <c r="M35" i="7" s="1"/>
  <c r="I34" i="7"/>
  <c r="I35" i="7" s="1"/>
  <c r="G35" i="7" l="1"/>
</calcChain>
</file>

<file path=xl/sharedStrings.xml><?xml version="1.0" encoding="utf-8"?>
<sst xmlns="http://schemas.openxmlformats.org/spreadsheetml/2006/main" count="79" uniqueCount="53">
  <si>
    <t>Jrk nr</t>
  </si>
  <si>
    <t>Maksumus käibemaksuga KOKKU</t>
  </si>
  <si>
    <t>KM 20%</t>
  </si>
  <si>
    <t>ha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</si>
  <si>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</si>
  <si>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</si>
  <si>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</si>
  <si>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</si>
  <si>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</si>
  <si>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</si>
  <si>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</si>
  <si>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</si>
  <si>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Töö-maht kokku</t>
  </si>
  <si>
    <t>Töömahu jääk perioodi alguses</t>
  </si>
  <si>
    <t>Koprapaisude likvideerimine</t>
  </si>
  <si>
    <t>km</t>
  </si>
  <si>
    <t>Kraavide täitmine (1,92 km.) koos kraavivallide likvideerimisega (0,20 km.)</t>
  </si>
  <si>
    <t>Puidust ülekäigu likvideerimine</t>
  </si>
  <si>
    <t>Üla-Poruni SKV</t>
  </si>
  <si>
    <t>Puhatu järve SKV</t>
  </si>
  <si>
    <t>Puhatu SKV</t>
  </si>
  <si>
    <t>Puhatu SKV 2</t>
  </si>
  <si>
    <t>Putki tee SKV</t>
  </si>
  <si>
    <t>Ekskavaatoriga pinnasest paisude(plommide) ehitamine; tüüp 5</t>
  </si>
  <si>
    <t>Truupide likvideerimine</t>
  </si>
  <si>
    <t>Trassiraied ja raied paisude asukohtades (3,81 ha)</t>
  </si>
  <si>
    <t>Trassiraied ja raied paisude asukohtades (19,16 ha)</t>
  </si>
  <si>
    <t>Kraavide täitmine  koos kraavivallide likvideerimisega</t>
  </si>
  <si>
    <t>Ekskavaatoriga pinnasest paisude ehitamine geotekstiiliga; tüüp 2</t>
  </si>
  <si>
    <t>Trassiraied ja raied paisude asukohtades (2,35 ha)</t>
  </si>
  <si>
    <t>Raied paisude asukohtades koos ligipääsuks üksikpuude raiega</t>
  </si>
  <si>
    <t>Kraavide täitmine (välja arvatud kraavil K-6)</t>
  </si>
  <si>
    <t>Kraavide täitmine koos kraavivallide (0,11 km) likvideerimisega</t>
  </si>
  <si>
    <t>Trassiraied ja raied paisude asukohtades (4,95 ha)</t>
  </si>
  <si>
    <t>Kraavide täitmine koos kraavivallide (4,47 km) likvideerimisega</t>
  </si>
  <si>
    <t>varasemalt akteeritud maht</t>
  </si>
  <si>
    <t>varasemalt akteeritud summa</t>
  </si>
  <si>
    <t>Jääk (Töömaht)</t>
  </si>
  <si>
    <t>Jääk (Summa)</t>
  </si>
  <si>
    <t>Märkused</t>
  </si>
  <si>
    <t>Kraavil K-1 jäi kõrge veetaseme ja pehme pinnase tõttu ehitamata 3 paisu nr. P1-4 ; P1-3 ja P1-1</t>
  </si>
  <si>
    <t>Kraavil K-1 jäi kõrge veetaseme ja pehme pinnase tõttu sulgemata kraav 0,15 km. pikkuselt</t>
  </si>
  <si>
    <t>Liigvee ja pehme pinnase tõttu jäid 2 paisu tegemata kraavil K27 paisud nr.6 ja 10.</t>
  </si>
  <si>
    <t>24.11.2023 akteeri-
mise maht</t>
  </si>
  <si>
    <t>24.11.2023 akteeritud summa</t>
  </si>
  <si>
    <t>Trassiraiete osas  arvestatakse maha 5 %, mis kokkuleppe kohaselt pidi välja makstakma välja peale trasside ülelõikust(0,7 km). Ülelõikust seisuga 24.11.23 ei ole teostatud</t>
  </si>
  <si>
    <t>Kraavid K-1 jaK-2 sulgemata kokku 0,58 km. Ulatuses. Arvestatud on üksikuid plombeeritud lõike.</t>
  </si>
  <si>
    <t xml:space="preserve">Kuna kooskõlastatud trassidest ei raiutud kokku 1,67 km. pikkuselt trasse, siis neid välja ei maksta. Samuti ei maksta välja kooskõlastamata rajatud ja raiutud trasse. </t>
  </si>
  <si>
    <t xml:space="preserve">09. novembril 2023 akteeritud mahu 9779,50 eurot eest arvestatakse leppetrahvi järgmiselt: </t>
  </si>
  <si>
    <t xml:space="preserve">Töövõtja pidi tööd üle  andma hiljemalt 31. detsember 2022. Tööd anti üle 100 päeva hiljem (09.11.2023) </t>
  </si>
  <si>
    <t>Leppetrahv 9779,50*0,0015*100, summas  1466,93 eurot.</t>
  </si>
  <si>
    <t>Puhatu ja Agusalu soode põhjaosa veerežiimi taastamistööde akt 27.11.2023</t>
  </si>
  <si>
    <t>Lepingu nr. 3-6.11/2022/98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</si>
</sst>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i/>
      <sz val="12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8" fillId="2" borderId="9" xfId="0" applyFont="1" applyFill="1" applyBorder="1" applyAlignment="1">
      <alignment horizontal="left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1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/>
    <xf numFmtId="2" fontId="8" fillId="0" borderId="9" xfId="0" applyNumberFormat="1" applyFont="1" applyBorder="1" applyAlignment="1">
      <alignment horizontal="center"/>
    </xf>
    <xf numFmtId="1" fontId="6" fillId="0" borderId="9" xfId="41" applyNumberFormat="1" applyFont="1" applyBorder="1" applyAlignment="1">
      <alignment horizontal="center" vertical="center"/>
    </xf>
    <xf numFmtId="0" fontId="6" fillId="0" borderId="9" xfId="42" applyFont="1" applyBorder="1" applyAlignment="1">
      <alignment horizontal="left" vertical="center" wrapText="1"/>
    </xf>
    <xf numFmtId="0" fontId="6" fillId="0" borderId="9" xfId="26" applyFont="1" applyBorder="1" applyAlignment="1">
      <alignment horizontal="center" vertical="center"/>
    </xf>
    <xf numFmtId="0" fontId="6" fillId="0" borderId="9" xfId="42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17" fillId="2" borderId="0" xfId="0" applyFont="1" applyFill="1" applyAlignment="1">
      <alignment horizontal="left" wrapText="1"/>
    </xf>
    <xf numFmtId="0" fontId="18" fillId="2" borderId="0" xfId="0" applyFont="1" applyFill="1" applyAlignment="1">
      <alignment vertical="center" wrapText="1"/>
    </xf>
    <xf numFmtId="0" fontId="7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left" wrapText="1"/>
    </xf>
    <xf numFmtId="4" fontId="7" fillId="0" borderId="10" xfId="0" applyNumberFormat="1" applyFont="1" applyBorder="1" applyAlignment="1">
      <alignment horizontal="right"/>
    </xf>
    <xf numFmtId="0" fontId="0" fillId="0" borderId="10" xfId="0" applyBorder="1"/>
    <xf numFmtId="0" fontId="0" fillId="0" borderId="5" xfId="0" applyBorder="1"/>
    <xf numFmtId="1" fontId="8" fillId="0" borderId="0" xfId="0" applyNumberFormat="1" applyFont="1" applyAlignment="1">
      <alignment horizontal="center"/>
    </xf>
    <xf numFmtId="4" fontId="7" fillId="2" borderId="0" xfId="0" applyNumberFormat="1" applyFont="1" applyFill="1" applyAlignment="1">
      <alignment horizontal="right"/>
    </xf>
    <xf numFmtId="2" fontId="8" fillId="0" borderId="10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4" fontId="8" fillId="0" borderId="9" xfId="0" applyNumberFormat="1" applyFont="1" applyBorder="1" applyAlignment="1">
      <alignment horizontal="right"/>
    </xf>
    <xf numFmtId="0" fontId="19" fillId="0" borderId="0" xfId="0" applyFont="1" applyAlignment="1">
      <alignment horizontal="justify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0" fillId="2" borderId="0" xfId="0" applyFont="1" applyFill="1" applyAlignment="1">
      <alignment wrapText="1"/>
    </xf>
    <xf numFmtId="3" fontId="12" fillId="2" borderId="9" xfId="0" applyNumberFormat="1" applyFont="1" applyFill="1" applyBorder="1" applyAlignment="1">
      <alignment horizontal="right" vertical="center"/>
    </xf>
    <xf numFmtId="0" fontId="21" fillId="0" borderId="9" xfId="0" applyFont="1" applyBorder="1"/>
    <xf numFmtId="4" fontId="8" fillId="2" borderId="5" xfId="0" applyNumberFormat="1" applyFont="1" applyFill="1" applyBorder="1" applyAlignment="1">
      <alignment horizontal="right" vertical="center"/>
    </xf>
    <xf numFmtId="3" fontId="0" fillId="0" borderId="9" xfId="0" applyNumberFormat="1" applyBorder="1"/>
    <xf numFmtId="4" fontId="0" fillId="0" borderId="9" xfId="0" applyNumberFormat="1" applyBorder="1"/>
    <xf numFmtId="0" fontId="15" fillId="3" borderId="9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13" fillId="3" borderId="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wrapText="1"/>
    </xf>
    <xf numFmtId="0" fontId="21" fillId="0" borderId="9" xfId="0" applyFont="1" applyBorder="1" applyAlignment="1">
      <alignment horizontal="center" vertical="center" wrapText="1"/>
    </xf>
    <xf numFmtId="3" fontId="20" fillId="0" borderId="9" xfId="0" applyNumberFormat="1" applyFont="1" applyBorder="1"/>
    <xf numFmtId="4" fontId="12" fillId="0" borderId="10" xfId="0" applyNumberFormat="1" applyFont="1" applyBorder="1" applyAlignment="1">
      <alignment horizontal="right" vertical="center"/>
    </xf>
    <xf numFmtId="4" fontId="20" fillId="0" borderId="9" xfId="0" applyNumberFormat="1" applyFont="1" applyBorder="1"/>
    <xf numFmtId="4" fontId="24" fillId="0" borderId="9" xfId="0" applyNumberFormat="1" applyFont="1" applyBorder="1"/>
    <xf numFmtId="4" fontId="15" fillId="2" borderId="5" xfId="0" applyNumberFormat="1" applyFont="1" applyFill="1" applyBorder="1" applyAlignment="1">
      <alignment horizontal="right"/>
    </xf>
    <xf numFmtId="0" fontId="25" fillId="0" borderId="9" xfId="0" applyFont="1" applyBorder="1"/>
    <xf numFmtId="3" fontId="24" fillId="0" borderId="9" xfId="0" applyNumberFormat="1" applyFont="1" applyBorder="1"/>
    <xf numFmtId="0" fontId="23" fillId="0" borderId="9" xfId="0" applyFont="1" applyBorder="1" applyAlignment="1">
      <alignment horizontal="center"/>
    </xf>
    <xf numFmtId="0" fontId="26" fillId="0" borderId="9" xfId="0" applyFont="1" applyBorder="1" applyAlignment="1">
      <alignment horizontal="left"/>
    </xf>
    <xf numFmtId="0" fontId="24" fillId="2" borderId="0" xfId="0" applyFont="1" applyFill="1"/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</cellXfs>
  <cellStyles count="43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4" xfId="5" xr:uid="{00000000-0005-0000-0000-000004000000}"/>
    <cellStyle name="Comma 4 2" xfId="6" xr:uid="{00000000-0005-0000-0000-000005000000}"/>
    <cellStyle name="Comma 4 2 2" xfId="7" xr:uid="{00000000-0005-0000-0000-000006000000}"/>
    <cellStyle name="Comma 4 2 3" xfId="8" xr:uid="{00000000-0005-0000-0000-000007000000}"/>
    <cellStyle name="Comma 4 3" xfId="9" xr:uid="{00000000-0005-0000-0000-000008000000}"/>
    <cellStyle name="Comma 5" xfId="10" xr:uid="{00000000-0005-0000-0000-000009000000}"/>
    <cellStyle name="Comma 6" xfId="11" xr:uid="{00000000-0005-0000-0000-00000A000000}"/>
    <cellStyle name="Currency 2" xfId="12" xr:uid="{00000000-0005-0000-0000-00000B000000}"/>
    <cellStyle name="Currency 2 2" xfId="13" xr:uid="{00000000-0005-0000-0000-00000C000000}"/>
    <cellStyle name="Currency 2 3" xfId="14" xr:uid="{00000000-0005-0000-0000-00000D000000}"/>
    <cellStyle name="Currency 2 4" xfId="15" xr:uid="{00000000-0005-0000-0000-00000E000000}"/>
    <cellStyle name="Currency 3" xfId="16" xr:uid="{00000000-0005-0000-0000-00000F000000}"/>
    <cellStyle name="Currency 4" xfId="17" xr:uid="{00000000-0005-0000-0000-000010000000}"/>
    <cellStyle name="Currency 4 2" xfId="18" xr:uid="{00000000-0005-0000-0000-000011000000}"/>
    <cellStyle name="Currency 4 2 2" xfId="19" xr:uid="{00000000-0005-0000-0000-000012000000}"/>
    <cellStyle name="Currency 4 2 3" xfId="20" xr:uid="{00000000-0005-0000-0000-000013000000}"/>
    <cellStyle name="Currency 4 3" xfId="21" xr:uid="{00000000-0005-0000-0000-000014000000}"/>
    <cellStyle name="Currency 5" xfId="22" xr:uid="{00000000-0005-0000-0000-000015000000}"/>
    <cellStyle name="Currency 5 2" xfId="23" xr:uid="{00000000-0005-0000-0000-000016000000}"/>
    <cellStyle name="Normaallaad" xfId="0" builtinId="0"/>
    <cellStyle name="Normal 2" xfId="24" xr:uid="{00000000-0005-0000-0000-000018000000}"/>
    <cellStyle name="Normal 2 2" xfId="25" xr:uid="{00000000-0005-0000-0000-000019000000}"/>
    <cellStyle name="Normal 2 2 2" xfId="26" xr:uid="{00000000-0005-0000-0000-00001A000000}"/>
    <cellStyle name="Normal 2 2 2 2" xfId="27" xr:uid="{00000000-0005-0000-0000-00001B000000}"/>
    <cellStyle name="Normal 2 3" xfId="28" xr:uid="{00000000-0005-0000-0000-00001C000000}"/>
    <cellStyle name="Normal 3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4 2" xfId="35" xr:uid="{00000000-0005-0000-0000-000023000000}"/>
    <cellStyle name="Normal 4 5" xfId="36" xr:uid="{00000000-0005-0000-0000-000024000000}"/>
    <cellStyle name="Normal 5" xfId="37" xr:uid="{00000000-0005-0000-0000-000025000000}"/>
    <cellStyle name="Normal 6" xfId="38" xr:uid="{00000000-0005-0000-0000-000026000000}"/>
    <cellStyle name="Normal 6 2" xfId="39" xr:uid="{00000000-0005-0000-0000-000027000000}"/>
    <cellStyle name="Normal 7" xfId="40" xr:uid="{00000000-0005-0000-0000-000028000000}"/>
    <cellStyle name="Normal 8" xfId="41" xr:uid="{00000000-0005-0000-0000-000029000000}"/>
    <cellStyle name="Normal 8 2" xfId="42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topLeftCell="A17" workbookViewId="0">
      <selection activeCell="N28" sqref="N28"/>
    </sheetView>
  </sheetViews>
  <sheetFormatPr defaultRowHeight="14.5" x14ac:dyDescent="0.35"/>
  <cols>
    <col min="1" max="1" width="4.54296875" customWidth="1"/>
    <col min="2" max="2" width="31.1796875" customWidth="1"/>
    <col min="3" max="4" width="6.453125" customWidth="1"/>
    <col min="5" max="5" width="8.1796875" customWidth="1"/>
    <col min="6" max="6" width="9.81640625" customWidth="1"/>
    <col min="7" max="7" width="11.81640625" customWidth="1"/>
    <col min="8" max="8" width="9.7265625" style="14" customWidth="1"/>
    <col min="9" max="9" width="9.26953125" style="14" customWidth="1"/>
    <col min="10" max="10" width="10.54296875" style="14" customWidth="1"/>
    <col min="11" max="11" width="10.81640625" style="14" customWidth="1"/>
    <col min="12" max="12" width="10.26953125" style="14" customWidth="1"/>
    <col min="13" max="13" width="9.26953125" style="14" customWidth="1"/>
    <col min="14" max="17" width="9.26953125" customWidth="1"/>
    <col min="18" max="18" width="54.81640625" customWidth="1"/>
    <col min="19" max="19" width="8.81640625" customWidth="1"/>
  </cols>
  <sheetData>
    <row r="1" spans="1:18" ht="20" x14ac:dyDescent="0.4">
      <c r="A1" s="5"/>
      <c r="B1" s="2" t="s">
        <v>52</v>
      </c>
      <c r="D1" s="4"/>
      <c r="E1" s="4"/>
    </row>
    <row r="2" spans="1:18" ht="45.5" x14ac:dyDescent="0.35">
      <c r="B2" s="66" t="s">
        <v>51</v>
      </c>
      <c r="I2" s="56"/>
      <c r="J2" s="56"/>
      <c r="K2" s="56"/>
    </row>
    <row r="3" spans="1:18" s="28" customFormat="1" ht="46" x14ac:dyDescent="0.35">
      <c r="A3" s="15" t="s">
        <v>0</v>
      </c>
      <c r="B3" s="16" t="s">
        <v>5</v>
      </c>
      <c r="C3" s="15" t="s">
        <v>11</v>
      </c>
      <c r="D3" s="15" t="s">
        <v>12</v>
      </c>
      <c r="E3" s="15" t="s">
        <v>13</v>
      </c>
      <c r="F3" s="15" t="s">
        <v>8</v>
      </c>
      <c r="G3" s="15" t="s">
        <v>9</v>
      </c>
      <c r="H3" s="62" t="s">
        <v>43</v>
      </c>
      <c r="I3" s="62" t="s">
        <v>44</v>
      </c>
      <c r="J3" s="15" t="s">
        <v>35</v>
      </c>
      <c r="K3" s="15" t="s">
        <v>36</v>
      </c>
      <c r="L3" s="67" t="s">
        <v>37</v>
      </c>
      <c r="M3" s="67" t="s">
        <v>38</v>
      </c>
      <c r="N3" s="58" t="s">
        <v>39</v>
      </c>
    </row>
    <row r="4" spans="1:18" ht="15.5" x14ac:dyDescent="0.35">
      <c r="A4" s="25"/>
      <c r="B4" s="39" t="s">
        <v>18</v>
      </c>
      <c r="C4" s="25"/>
      <c r="D4" s="25"/>
      <c r="E4" s="25"/>
      <c r="F4" s="25"/>
      <c r="G4" s="25"/>
      <c r="H4" s="25"/>
      <c r="I4" s="25"/>
      <c r="J4" s="25"/>
      <c r="K4" s="25"/>
      <c r="L4"/>
      <c r="M4"/>
    </row>
    <row r="5" spans="1:18" s="28" customFormat="1" x14ac:dyDescent="0.35">
      <c r="A5" s="17">
        <v>1</v>
      </c>
      <c r="B5" s="13" t="s">
        <v>14</v>
      </c>
      <c r="C5" s="17" t="s">
        <v>4</v>
      </c>
      <c r="D5" s="26">
        <v>3</v>
      </c>
      <c r="E5" s="27">
        <v>3</v>
      </c>
      <c r="F5" s="19">
        <v>100</v>
      </c>
      <c r="G5" s="19">
        <f>D5*F5</f>
        <v>300</v>
      </c>
      <c r="H5" s="57"/>
      <c r="I5" s="36">
        <f>H5*F5</f>
        <v>0</v>
      </c>
      <c r="J5" s="57">
        <v>3</v>
      </c>
      <c r="K5" s="36">
        <f>J5*F5</f>
        <v>300</v>
      </c>
      <c r="L5" s="60">
        <f>E5-H5-J5</f>
        <v>0</v>
      </c>
      <c r="M5" s="61">
        <f>G5-I5-K5</f>
        <v>0</v>
      </c>
    </row>
    <row r="6" spans="1:18" s="28" customFormat="1" ht="24" x14ac:dyDescent="0.35">
      <c r="A6" s="17">
        <v>2</v>
      </c>
      <c r="B6" s="13" t="s">
        <v>26</v>
      </c>
      <c r="C6" s="17" t="s">
        <v>15</v>
      </c>
      <c r="D6" s="29">
        <v>27.06</v>
      </c>
      <c r="E6" s="29">
        <v>27.06</v>
      </c>
      <c r="F6" s="19">
        <v>1245</v>
      </c>
      <c r="G6" s="19">
        <f t="shared" ref="G6:G11" si="0">D6*F6</f>
        <v>33689.699999999997</v>
      </c>
      <c r="H6" s="36"/>
      <c r="I6" s="36">
        <f t="shared" ref="I6:I31" si="1">H6*F6</f>
        <v>0</v>
      </c>
      <c r="J6" s="36">
        <v>26.36</v>
      </c>
      <c r="K6" s="36">
        <f t="shared" ref="K6:K31" si="2">J6*F6</f>
        <v>32818.199999999997</v>
      </c>
      <c r="L6" s="70">
        <f>E6-H6-J6</f>
        <v>0.69999999999999929</v>
      </c>
      <c r="M6" s="70">
        <f>G6-I6-K6</f>
        <v>871.5</v>
      </c>
      <c r="N6" s="58" t="s">
        <v>45</v>
      </c>
    </row>
    <row r="7" spans="1:18" s="28" customFormat="1" ht="24" x14ac:dyDescent="0.35">
      <c r="A7" s="17">
        <v>3</v>
      </c>
      <c r="B7" s="13" t="s">
        <v>16</v>
      </c>
      <c r="C7" s="17" t="s">
        <v>15</v>
      </c>
      <c r="D7" s="21">
        <v>24.52</v>
      </c>
      <c r="E7" s="21">
        <v>24.52</v>
      </c>
      <c r="F7" s="19">
        <v>1650</v>
      </c>
      <c r="G7" s="19">
        <f t="shared" si="0"/>
        <v>40458</v>
      </c>
      <c r="H7" s="36"/>
      <c r="I7" s="36">
        <f t="shared" si="1"/>
        <v>0</v>
      </c>
      <c r="J7" s="36">
        <v>24.52</v>
      </c>
      <c r="K7" s="36">
        <f t="shared" si="2"/>
        <v>40458</v>
      </c>
      <c r="L7" s="71">
        <f>E7-H7-J7</f>
        <v>0</v>
      </c>
      <c r="M7" s="61">
        <f>G7-I7-K7</f>
        <v>0</v>
      </c>
      <c r="N7" s="58"/>
    </row>
    <row r="8" spans="1:18" s="28" customFormat="1" ht="24" x14ac:dyDescent="0.35">
      <c r="A8" s="17">
        <v>4</v>
      </c>
      <c r="B8" s="13" t="s">
        <v>23</v>
      </c>
      <c r="C8" s="17" t="s">
        <v>4</v>
      </c>
      <c r="D8" s="18">
        <v>31</v>
      </c>
      <c r="E8" s="18">
        <v>31</v>
      </c>
      <c r="F8" s="19">
        <v>180</v>
      </c>
      <c r="G8" s="19">
        <f t="shared" si="0"/>
        <v>5580</v>
      </c>
      <c r="H8" s="36"/>
      <c r="I8" s="36">
        <f t="shared" si="1"/>
        <v>0</v>
      </c>
      <c r="J8" s="57">
        <v>31</v>
      </c>
      <c r="K8" s="36">
        <f t="shared" si="2"/>
        <v>5580</v>
      </c>
      <c r="L8" s="74">
        <f t="shared" ref="L8:L31" si="3">E8-H8-J8</f>
        <v>0</v>
      </c>
      <c r="M8" s="61">
        <f t="shared" ref="M8:M31" si="4">G8-I8-K8</f>
        <v>0</v>
      </c>
    </row>
    <row r="9" spans="1:18" s="28" customFormat="1" ht="24" x14ac:dyDescent="0.35">
      <c r="A9" s="17">
        <v>5</v>
      </c>
      <c r="B9" s="13" t="s">
        <v>6</v>
      </c>
      <c r="C9" s="17" t="s">
        <v>4</v>
      </c>
      <c r="D9" s="18">
        <v>252</v>
      </c>
      <c r="E9" s="18">
        <v>252</v>
      </c>
      <c r="F9" s="19">
        <v>180</v>
      </c>
      <c r="G9" s="19">
        <f t="shared" si="0"/>
        <v>45360</v>
      </c>
      <c r="H9" s="57"/>
      <c r="I9" s="36">
        <f t="shared" si="1"/>
        <v>0</v>
      </c>
      <c r="J9" s="57">
        <v>250</v>
      </c>
      <c r="K9" s="36">
        <f t="shared" si="2"/>
        <v>45000</v>
      </c>
      <c r="L9" s="68">
        <f t="shared" si="3"/>
        <v>2</v>
      </c>
      <c r="M9" s="70">
        <f t="shared" si="4"/>
        <v>360</v>
      </c>
      <c r="N9" s="73" t="s">
        <v>42</v>
      </c>
    </row>
    <row r="10" spans="1:18" s="28" customFormat="1" ht="24" x14ac:dyDescent="0.35">
      <c r="A10" s="17">
        <v>6</v>
      </c>
      <c r="B10" s="13" t="s">
        <v>7</v>
      </c>
      <c r="C10" s="17" t="s">
        <v>4</v>
      </c>
      <c r="D10" s="18">
        <v>3</v>
      </c>
      <c r="E10" s="18">
        <v>3</v>
      </c>
      <c r="F10" s="19">
        <v>190</v>
      </c>
      <c r="G10" s="19">
        <f t="shared" si="0"/>
        <v>570</v>
      </c>
      <c r="H10" s="36"/>
      <c r="I10" s="36">
        <f t="shared" si="1"/>
        <v>0</v>
      </c>
      <c r="J10" s="57">
        <v>3</v>
      </c>
      <c r="K10" s="36">
        <f t="shared" si="2"/>
        <v>570</v>
      </c>
      <c r="L10" s="74">
        <f t="shared" si="3"/>
        <v>0</v>
      </c>
      <c r="M10" s="71">
        <f t="shared" si="4"/>
        <v>0</v>
      </c>
    </row>
    <row r="11" spans="1:18" s="28" customFormat="1" x14ac:dyDescent="0.35">
      <c r="A11" s="17">
        <v>7</v>
      </c>
      <c r="B11" s="13" t="s">
        <v>24</v>
      </c>
      <c r="C11" s="17" t="s">
        <v>4</v>
      </c>
      <c r="D11" s="18">
        <v>2</v>
      </c>
      <c r="E11" s="18">
        <v>2</v>
      </c>
      <c r="F11" s="19">
        <v>600</v>
      </c>
      <c r="G11" s="19">
        <f t="shared" si="0"/>
        <v>1200</v>
      </c>
      <c r="H11" s="36"/>
      <c r="I11" s="36">
        <f t="shared" si="1"/>
        <v>0</v>
      </c>
      <c r="J11" s="57">
        <v>2</v>
      </c>
      <c r="K11" s="36">
        <f t="shared" si="2"/>
        <v>1200</v>
      </c>
      <c r="L11" s="74">
        <f t="shared" si="3"/>
        <v>0</v>
      </c>
      <c r="M11" s="71">
        <f t="shared" si="4"/>
        <v>0</v>
      </c>
    </row>
    <row r="12" spans="1:18" ht="15.5" x14ac:dyDescent="0.35">
      <c r="A12" s="22"/>
      <c r="B12" s="38" t="s">
        <v>19</v>
      </c>
      <c r="C12" s="22"/>
      <c r="D12" s="23"/>
      <c r="E12" s="23"/>
      <c r="F12" s="24"/>
      <c r="G12" s="24"/>
      <c r="H12" s="35"/>
      <c r="I12" s="36"/>
      <c r="J12" s="36"/>
      <c r="K12" s="36">
        <f t="shared" si="2"/>
        <v>0</v>
      </c>
      <c r="L12" s="70"/>
      <c r="M12" s="61"/>
    </row>
    <row r="13" spans="1:18" s="28" customFormat="1" ht="24" x14ac:dyDescent="0.35">
      <c r="A13" s="17">
        <v>8</v>
      </c>
      <c r="B13" s="13" t="s">
        <v>25</v>
      </c>
      <c r="C13" s="17" t="s">
        <v>15</v>
      </c>
      <c r="D13" s="21">
        <v>4.2699999999999996</v>
      </c>
      <c r="E13" s="21">
        <v>4.2699999999999996</v>
      </c>
      <c r="F13" s="19">
        <v>1240</v>
      </c>
      <c r="G13" s="19">
        <f>D13*F13</f>
        <v>5294.7999999999993</v>
      </c>
      <c r="H13" s="64">
        <v>2.6</v>
      </c>
      <c r="I13" s="64">
        <f t="shared" si="1"/>
        <v>3224</v>
      </c>
      <c r="J13" s="36">
        <v>0</v>
      </c>
      <c r="K13" s="36">
        <f t="shared" si="2"/>
        <v>0</v>
      </c>
      <c r="L13" s="70">
        <f t="shared" si="3"/>
        <v>1.6699999999999995</v>
      </c>
      <c r="M13" s="70">
        <f t="shared" si="4"/>
        <v>2070.7999999999993</v>
      </c>
      <c r="N13" s="76" t="s">
        <v>47</v>
      </c>
      <c r="O13" s="75"/>
      <c r="P13" s="75"/>
      <c r="Q13" s="75"/>
      <c r="R13" s="75"/>
    </row>
    <row r="14" spans="1:18" s="28" customFormat="1" ht="24" x14ac:dyDescent="0.35">
      <c r="A14" s="17">
        <v>9</v>
      </c>
      <c r="B14" s="13" t="s">
        <v>27</v>
      </c>
      <c r="C14" s="17" t="s">
        <v>15</v>
      </c>
      <c r="D14" s="21">
        <v>1.65</v>
      </c>
      <c r="E14" s="21">
        <v>1.65</v>
      </c>
      <c r="F14" s="19">
        <v>1650</v>
      </c>
      <c r="G14" s="19">
        <f t="shared" ref="G14:G31" si="5">D14*F14</f>
        <v>2722.5</v>
      </c>
      <c r="H14" s="64">
        <v>1.07</v>
      </c>
      <c r="I14" s="64">
        <f t="shared" si="1"/>
        <v>1765.5</v>
      </c>
      <c r="J14" s="36">
        <v>0</v>
      </c>
      <c r="K14" s="36">
        <f t="shared" si="2"/>
        <v>0</v>
      </c>
      <c r="L14" s="70">
        <f t="shared" si="3"/>
        <v>0.57999999999999985</v>
      </c>
      <c r="M14" s="70">
        <f t="shared" si="4"/>
        <v>957</v>
      </c>
      <c r="N14" s="76" t="s">
        <v>46</v>
      </c>
      <c r="O14" s="75"/>
      <c r="P14" s="75"/>
      <c r="Q14" s="75"/>
      <c r="R14" s="75"/>
    </row>
    <row r="15" spans="1:18" s="28" customFormat="1" ht="24" x14ac:dyDescent="0.35">
      <c r="A15" s="17">
        <v>10</v>
      </c>
      <c r="B15" s="13" t="s">
        <v>28</v>
      </c>
      <c r="C15" s="17" t="s">
        <v>4</v>
      </c>
      <c r="D15" s="21">
        <v>4</v>
      </c>
      <c r="E15" s="18">
        <v>4</v>
      </c>
      <c r="F15" s="19">
        <v>200</v>
      </c>
      <c r="G15" s="19">
        <f t="shared" si="5"/>
        <v>800</v>
      </c>
      <c r="H15" s="63">
        <v>4</v>
      </c>
      <c r="I15" s="64">
        <f t="shared" si="1"/>
        <v>800</v>
      </c>
      <c r="J15" s="57">
        <v>0</v>
      </c>
      <c r="K15" s="36">
        <f t="shared" si="2"/>
        <v>0</v>
      </c>
      <c r="L15" s="74">
        <f t="shared" si="3"/>
        <v>0</v>
      </c>
      <c r="M15" s="61">
        <f t="shared" si="4"/>
        <v>0</v>
      </c>
      <c r="N15" s="75"/>
      <c r="O15" s="75"/>
      <c r="P15" s="75"/>
      <c r="Q15" s="75"/>
      <c r="R15" s="75"/>
    </row>
    <row r="16" spans="1:18" s="28" customFormat="1" ht="24" x14ac:dyDescent="0.35">
      <c r="A16" s="17">
        <v>11</v>
      </c>
      <c r="B16" s="13" t="s">
        <v>7</v>
      </c>
      <c r="C16" s="17" t="s">
        <v>4</v>
      </c>
      <c r="D16" s="18">
        <v>21</v>
      </c>
      <c r="E16" s="18">
        <v>21</v>
      </c>
      <c r="F16" s="19">
        <v>190</v>
      </c>
      <c r="G16" s="19">
        <f t="shared" si="5"/>
        <v>3990</v>
      </c>
      <c r="H16" s="63">
        <v>21</v>
      </c>
      <c r="I16" s="64">
        <f t="shared" si="1"/>
        <v>3990</v>
      </c>
      <c r="J16" s="57">
        <v>0</v>
      </c>
      <c r="K16" s="36">
        <f t="shared" si="2"/>
        <v>0</v>
      </c>
      <c r="L16" s="74">
        <f t="shared" si="3"/>
        <v>0</v>
      </c>
      <c r="M16" s="61">
        <f t="shared" si="4"/>
        <v>0</v>
      </c>
      <c r="N16" s="75"/>
      <c r="O16" s="75"/>
      <c r="P16" s="75"/>
      <c r="Q16" s="75"/>
      <c r="R16" s="75"/>
    </row>
    <row r="17" spans="1:22" ht="15.5" x14ac:dyDescent="0.35">
      <c r="A17" s="22"/>
      <c r="B17" s="38" t="s">
        <v>20</v>
      </c>
      <c r="C17" s="22"/>
      <c r="D17" s="45"/>
      <c r="E17" s="45"/>
      <c r="F17" s="24"/>
      <c r="G17" s="24"/>
      <c r="H17" s="35"/>
      <c r="I17" s="36"/>
      <c r="J17" s="36"/>
      <c r="K17" s="36"/>
      <c r="L17" s="70"/>
      <c r="M17" s="61"/>
    </row>
    <row r="18" spans="1:22" s="28" customFormat="1" ht="24" x14ac:dyDescent="0.35">
      <c r="A18" s="17">
        <v>12</v>
      </c>
      <c r="B18" s="13" t="s">
        <v>30</v>
      </c>
      <c r="C18" s="17" t="s">
        <v>3</v>
      </c>
      <c r="D18" s="29">
        <v>2</v>
      </c>
      <c r="E18" s="29">
        <v>2</v>
      </c>
      <c r="F18" s="19">
        <v>1245</v>
      </c>
      <c r="G18" s="19">
        <f t="shared" si="5"/>
        <v>2490</v>
      </c>
      <c r="H18" s="20"/>
      <c r="I18" s="20">
        <f t="shared" si="1"/>
        <v>0</v>
      </c>
      <c r="J18" s="20">
        <v>2</v>
      </c>
      <c r="K18" s="36">
        <f t="shared" si="2"/>
        <v>2490</v>
      </c>
      <c r="L18" s="71">
        <f t="shared" si="3"/>
        <v>0</v>
      </c>
      <c r="M18" s="61">
        <f t="shared" si="4"/>
        <v>0</v>
      </c>
    </row>
    <row r="19" spans="1:22" s="43" customFormat="1" ht="24" x14ac:dyDescent="0.35">
      <c r="A19" s="40">
        <v>13</v>
      </c>
      <c r="B19" s="41" t="s">
        <v>31</v>
      </c>
      <c r="C19" s="40" t="s">
        <v>15</v>
      </c>
      <c r="D19" s="47">
        <v>3</v>
      </c>
      <c r="E19" s="47">
        <v>3</v>
      </c>
      <c r="F19" s="42">
        <v>1650</v>
      </c>
      <c r="G19" s="42">
        <f t="shared" si="5"/>
        <v>4950</v>
      </c>
      <c r="H19" s="69"/>
      <c r="I19" s="20">
        <f t="shared" si="1"/>
        <v>0</v>
      </c>
      <c r="J19" s="69">
        <v>3</v>
      </c>
      <c r="K19" s="36">
        <f t="shared" si="2"/>
        <v>4950</v>
      </c>
      <c r="L19" s="71">
        <f t="shared" si="3"/>
        <v>0</v>
      </c>
      <c r="M19" s="61">
        <f t="shared" si="4"/>
        <v>0</v>
      </c>
    </row>
    <row r="20" spans="1:22" s="28" customFormat="1" ht="24" x14ac:dyDescent="0.35">
      <c r="A20" s="17">
        <v>14</v>
      </c>
      <c r="B20" s="13" t="s">
        <v>6</v>
      </c>
      <c r="C20" s="17" t="s">
        <v>4</v>
      </c>
      <c r="D20" s="26">
        <v>63</v>
      </c>
      <c r="E20" s="26">
        <v>63</v>
      </c>
      <c r="F20" s="19">
        <v>180</v>
      </c>
      <c r="G20" s="19">
        <f t="shared" si="5"/>
        <v>11340</v>
      </c>
      <c r="H20" s="20"/>
      <c r="I20" s="20">
        <f t="shared" si="1"/>
        <v>0</v>
      </c>
      <c r="J20" s="37">
        <v>63</v>
      </c>
      <c r="K20" s="36">
        <f t="shared" si="2"/>
        <v>11340</v>
      </c>
      <c r="L20" s="74">
        <f t="shared" si="3"/>
        <v>0</v>
      </c>
      <c r="M20" s="61">
        <f t="shared" si="4"/>
        <v>0</v>
      </c>
    </row>
    <row r="21" spans="1:22" ht="15.5" x14ac:dyDescent="0.35">
      <c r="A21" s="22"/>
      <c r="B21" s="38" t="s">
        <v>21</v>
      </c>
      <c r="C21" s="22"/>
      <c r="D21" s="45"/>
      <c r="E21" s="45"/>
      <c r="F21" s="24"/>
      <c r="G21" s="46"/>
      <c r="H21" s="35"/>
      <c r="I21" s="36"/>
      <c r="J21" s="36"/>
      <c r="K21" s="36"/>
      <c r="L21" s="70"/>
      <c r="M21" s="61"/>
    </row>
    <row r="22" spans="1:22" s="28" customFormat="1" ht="24" x14ac:dyDescent="0.35">
      <c r="A22" s="17">
        <v>15</v>
      </c>
      <c r="B22" s="13" t="s">
        <v>29</v>
      </c>
      <c r="C22" s="17" t="s">
        <v>15</v>
      </c>
      <c r="D22" s="29">
        <v>3.57</v>
      </c>
      <c r="E22" s="29">
        <v>3.57</v>
      </c>
      <c r="F22" s="19">
        <v>1245</v>
      </c>
      <c r="G22" s="19">
        <f t="shared" si="5"/>
        <v>4444.6499999999996</v>
      </c>
      <c r="H22" s="36"/>
      <c r="I22" s="36">
        <f t="shared" si="1"/>
        <v>0</v>
      </c>
      <c r="J22" s="36">
        <v>3.57</v>
      </c>
      <c r="K22" s="36">
        <f t="shared" si="2"/>
        <v>4444.6499999999996</v>
      </c>
      <c r="L22" s="71">
        <f t="shared" si="3"/>
        <v>0</v>
      </c>
      <c r="M22" s="61">
        <f t="shared" si="4"/>
        <v>0</v>
      </c>
    </row>
    <row r="23" spans="1:22" s="28" customFormat="1" ht="24" x14ac:dyDescent="0.35">
      <c r="A23" s="17">
        <v>16</v>
      </c>
      <c r="B23" s="13" t="s">
        <v>32</v>
      </c>
      <c r="C23" s="17" t="s">
        <v>15</v>
      </c>
      <c r="D23" s="29">
        <v>1.79</v>
      </c>
      <c r="E23" s="29">
        <v>1.79</v>
      </c>
      <c r="F23" s="19">
        <v>1800</v>
      </c>
      <c r="G23" s="19">
        <f t="shared" si="5"/>
        <v>3222</v>
      </c>
      <c r="H23" s="36"/>
      <c r="I23" s="36">
        <f t="shared" si="1"/>
        <v>0</v>
      </c>
      <c r="J23" s="36">
        <v>1.64</v>
      </c>
      <c r="K23" s="36">
        <f t="shared" si="2"/>
        <v>2952</v>
      </c>
      <c r="L23" s="71">
        <f t="shared" si="3"/>
        <v>0.15000000000000013</v>
      </c>
      <c r="M23" s="71">
        <f t="shared" si="4"/>
        <v>270</v>
      </c>
      <c r="N23" s="58" t="s">
        <v>41</v>
      </c>
    </row>
    <row r="24" spans="1:22" s="28" customFormat="1" ht="24" x14ac:dyDescent="0.35">
      <c r="A24" s="17">
        <v>17</v>
      </c>
      <c r="B24" s="13" t="s">
        <v>6</v>
      </c>
      <c r="C24" s="17" t="s">
        <v>4</v>
      </c>
      <c r="D24" s="26">
        <v>21</v>
      </c>
      <c r="E24" s="26">
        <v>21</v>
      </c>
      <c r="F24" s="19">
        <v>180</v>
      </c>
      <c r="G24" s="19">
        <f t="shared" si="5"/>
        <v>3780</v>
      </c>
      <c r="H24" s="36"/>
      <c r="I24" s="36">
        <f t="shared" si="1"/>
        <v>0</v>
      </c>
      <c r="J24" s="57">
        <v>18</v>
      </c>
      <c r="K24" s="36">
        <f t="shared" si="2"/>
        <v>3240</v>
      </c>
      <c r="L24" s="74">
        <f t="shared" si="3"/>
        <v>3</v>
      </c>
      <c r="M24" s="71">
        <f t="shared" si="4"/>
        <v>540</v>
      </c>
      <c r="N24" s="58" t="s">
        <v>40</v>
      </c>
    </row>
    <row r="25" spans="1:22" s="14" customFormat="1" ht="15.5" x14ac:dyDescent="0.35">
      <c r="A25" s="48"/>
      <c r="B25" s="38" t="s">
        <v>22</v>
      </c>
      <c r="C25" s="48"/>
      <c r="D25" s="49"/>
      <c r="E25" s="49"/>
      <c r="F25" s="46"/>
      <c r="G25" s="46"/>
      <c r="H25" s="35"/>
      <c r="I25" s="36"/>
      <c r="J25" s="36"/>
      <c r="K25" s="36"/>
      <c r="L25" s="70"/>
      <c r="M25" s="61"/>
    </row>
    <row r="26" spans="1:22" s="28" customFormat="1" ht="24" x14ac:dyDescent="0.35">
      <c r="A26" s="17">
        <v>18</v>
      </c>
      <c r="B26" s="13" t="s">
        <v>33</v>
      </c>
      <c r="C26" s="17" t="s">
        <v>15</v>
      </c>
      <c r="D26" s="29">
        <v>7.13</v>
      </c>
      <c r="E26" s="29">
        <v>7.13</v>
      </c>
      <c r="F26" s="19">
        <v>1245</v>
      </c>
      <c r="G26" s="19">
        <f t="shared" si="5"/>
        <v>8876.85</v>
      </c>
      <c r="H26" s="36"/>
      <c r="I26" s="36">
        <f t="shared" si="1"/>
        <v>0</v>
      </c>
      <c r="J26" s="36">
        <v>7.13</v>
      </c>
      <c r="K26" s="36">
        <f t="shared" si="2"/>
        <v>8876.85</v>
      </c>
      <c r="L26" s="71">
        <f t="shared" si="3"/>
        <v>0</v>
      </c>
      <c r="M26" s="61">
        <f t="shared" si="4"/>
        <v>0</v>
      </c>
    </row>
    <row r="27" spans="1:22" s="28" customFormat="1" ht="24" x14ac:dyDescent="0.35">
      <c r="A27" s="17">
        <v>19</v>
      </c>
      <c r="B27" s="13" t="s">
        <v>34</v>
      </c>
      <c r="C27" s="17" t="s">
        <v>15</v>
      </c>
      <c r="D27" s="29">
        <v>5.21</v>
      </c>
      <c r="E27" s="29">
        <v>5.21</v>
      </c>
      <c r="F27" s="19">
        <v>1800</v>
      </c>
      <c r="G27" s="50">
        <f t="shared" si="5"/>
        <v>9378</v>
      </c>
      <c r="H27" s="36"/>
      <c r="I27" s="36">
        <f t="shared" si="1"/>
        <v>0</v>
      </c>
      <c r="J27" s="36">
        <v>5.21</v>
      </c>
      <c r="K27" s="36">
        <f t="shared" si="2"/>
        <v>9378</v>
      </c>
      <c r="L27" s="71">
        <f t="shared" si="3"/>
        <v>0</v>
      </c>
      <c r="M27" s="61">
        <f t="shared" si="4"/>
        <v>0</v>
      </c>
      <c r="N27" s="43"/>
      <c r="O27" s="43"/>
      <c r="P27" s="43"/>
      <c r="Q27" s="43"/>
      <c r="R27" s="43"/>
      <c r="S27" s="43"/>
      <c r="T27" s="43"/>
      <c r="U27" s="43"/>
      <c r="V27" s="43"/>
    </row>
    <row r="28" spans="1:22" s="28" customFormat="1" ht="24" x14ac:dyDescent="0.35">
      <c r="A28" s="17">
        <v>20</v>
      </c>
      <c r="B28" s="13" t="s">
        <v>6</v>
      </c>
      <c r="C28" s="17" t="s">
        <v>4</v>
      </c>
      <c r="D28" s="26">
        <v>51</v>
      </c>
      <c r="E28" s="26">
        <v>51</v>
      </c>
      <c r="F28" s="19">
        <v>180</v>
      </c>
      <c r="G28" s="50">
        <f t="shared" si="5"/>
        <v>9180</v>
      </c>
      <c r="H28" s="36"/>
      <c r="I28" s="36">
        <f t="shared" si="1"/>
        <v>0</v>
      </c>
      <c r="J28" s="57">
        <v>51</v>
      </c>
      <c r="K28" s="36">
        <f t="shared" si="2"/>
        <v>9180</v>
      </c>
      <c r="L28" s="74">
        <f t="shared" si="3"/>
        <v>0</v>
      </c>
      <c r="M28" s="61">
        <f t="shared" si="4"/>
        <v>0</v>
      </c>
      <c r="S28"/>
      <c r="T28"/>
      <c r="U28"/>
      <c r="V28"/>
    </row>
    <row r="29" spans="1:22" s="28" customFormat="1" ht="24" x14ac:dyDescent="0.35">
      <c r="A29" s="17">
        <v>21</v>
      </c>
      <c r="B29" s="13" t="s">
        <v>7</v>
      </c>
      <c r="C29" s="17" t="s">
        <v>4</v>
      </c>
      <c r="D29" s="26">
        <v>4</v>
      </c>
      <c r="E29" s="26">
        <v>4</v>
      </c>
      <c r="F29" s="19">
        <v>190</v>
      </c>
      <c r="G29" s="19">
        <f t="shared" si="5"/>
        <v>760</v>
      </c>
      <c r="H29" s="37"/>
      <c r="I29" s="20">
        <f t="shared" si="1"/>
        <v>0</v>
      </c>
      <c r="J29" s="37">
        <v>4</v>
      </c>
      <c r="K29" s="36">
        <f t="shared" si="2"/>
        <v>760</v>
      </c>
      <c r="L29" s="74">
        <f t="shared" si="3"/>
        <v>0</v>
      </c>
      <c r="M29" s="61">
        <f t="shared" si="4"/>
        <v>0</v>
      </c>
      <c r="N29" s="44"/>
      <c r="O29" s="44"/>
      <c r="P29" s="44"/>
      <c r="Q29" s="44"/>
      <c r="R29" s="44"/>
      <c r="S29" s="44"/>
      <c r="T29" s="44"/>
      <c r="U29" s="44"/>
      <c r="V29" s="44"/>
    </row>
    <row r="30" spans="1:22" s="28" customFormat="1" x14ac:dyDescent="0.35">
      <c r="A30" s="17">
        <v>22</v>
      </c>
      <c r="B30" s="13" t="s">
        <v>14</v>
      </c>
      <c r="C30" s="17" t="s">
        <v>4</v>
      </c>
      <c r="D30" s="26">
        <v>2</v>
      </c>
      <c r="E30" s="26">
        <v>2</v>
      </c>
      <c r="F30" s="19">
        <v>100</v>
      </c>
      <c r="G30" s="19">
        <f t="shared" si="5"/>
        <v>200</v>
      </c>
      <c r="H30" s="37"/>
      <c r="I30" s="20">
        <f t="shared" si="1"/>
        <v>0</v>
      </c>
      <c r="J30" s="37">
        <v>2</v>
      </c>
      <c r="K30" s="36">
        <f t="shared" si="2"/>
        <v>200</v>
      </c>
      <c r="L30" s="74">
        <f t="shared" si="3"/>
        <v>0</v>
      </c>
      <c r="M30" s="61">
        <f t="shared" si="4"/>
        <v>0</v>
      </c>
    </row>
    <row r="31" spans="1:22" s="28" customFormat="1" x14ac:dyDescent="0.35">
      <c r="A31" s="17">
        <v>23</v>
      </c>
      <c r="B31" s="13" t="s">
        <v>17</v>
      </c>
      <c r="C31" s="17" t="s">
        <v>4</v>
      </c>
      <c r="D31" s="26">
        <v>1</v>
      </c>
      <c r="E31" s="26">
        <v>1</v>
      </c>
      <c r="F31" s="19">
        <v>100</v>
      </c>
      <c r="G31" s="19">
        <f t="shared" si="5"/>
        <v>100</v>
      </c>
      <c r="H31" s="37"/>
      <c r="I31" s="20">
        <f t="shared" si="1"/>
        <v>0</v>
      </c>
      <c r="J31" s="37">
        <v>1</v>
      </c>
      <c r="K31" s="36">
        <f t="shared" si="2"/>
        <v>100</v>
      </c>
      <c r="L31" s="74">
        <f t="shared" si="3"/>
        <v>0</v>
      </c>
      <c r="M31" s="61">
        <f t="shared" si="4"/>
        <v>0</v>
      </c>
    </row>
    <row r="32" spans="1:22" s="28" customFormat="1" ht="15.5" x14ac:dyDescent="0.35">
      <c r="A32" s="30"/>
      <c r="B32" s="31"/>
      <c r="C32" s="32"/>
      <c r="D32" s="33"/>
      <c r="E32" s="33"/>
      <c r="F32" s="34"/>
      <c r="G32" s="34"/>
      <c r="H32" s="36"/>
      <c r="I32" s="36"/>
      <c r="J32" s="36"/>
      <c r="K32" s="36"/>
      <c r="L32" s="60"/>
      <c r="M32" s="61"/>
    </row>
    <row r="33" spans="2:13" x14ac:dyDescent="0.35">
      <c r="B33" s="8"/>
      <c r="C33" s="9"/>
      <c r="D33" s="10"/>
      <c r="E33" s="10"/>
      <c r="F33" s="6" t="s">
        <v>10</v>
      </c>
      <c r="G33" s="11">
        <f>SUM(G26:G31,G22:G24,G18:G20,G13:G16,G5:G11)</f>
        <v>198686.5</v>
      </c>
      <c r="H33" s="11"/>
      <c r="I33" s="65">
        <f>SUM(I26:I31,I22:I24,I18:I20,I13:I16,I5:I11)</f>
        <v>9779.5</v>
      </c>
      <c r="J33" s="65"/>
      <c r="K33" s="65">
        <f>SUM(K5:K11,K13:K16,K18:K20,K22:K24,K26:K31)</f>
        <v>183837.7</v>
      </c>
      <c r="L33"/>
      <c r="M33" s="59">
        <f>G33-I33-K33</f>
        <v>5069.2999999999884</v>
      </c>
    </row>
    <row r="34" spans="2:13" x14ac:dyDescent="0.35">
      <c r="B34" s="12"/>
      <c r="C34" s="78" t="s">
        <v>2</v>
      </c>
      <c r="D34" s="79"/>
      <c r="E34" s="79"/>
      <c r="F34" s="80"/>
      <c r="G34" s="7">
        <f>G33*0.2</f>
        <v>39737.300000000003</v>
      </c>
      <c r="H34" s="7"/>
      <c r="I34" s="7">
        <f t="shared" ref="I34" si="6">I33*0.2</f>
        <v>1955.9</v>
      </c>
      <c r="J34" s="7"/>
      <c r="K34" s="7">
        <f>K33*0.2</f>
        <v>36767.54</v>
      </c>
      <c r="L34"/>
      <c r="M34" s="59">
        <f>M33*0.2</f>
        <v>1013.8599999999977</v>
      </c>
    </row>
    <row r="35" spans="2:13" x14ac:dyDescent="0.35">
      <c r="B35" s="12"/>
      <c r="C35" s="52"/>
      <c r="D35" s="53"/>
      <c r="E35" s="53"/>
      <c r="F35" s="54" t="s">
        <v>1</v>
      </c>
      <c r="G35" s="55">
        <f>SUM(G33:G34)</f>
        <v>238423.8</v>
      </c>
      <c r="H35" s="55"/>
      <c r="I35" s="55">
        <f t="shared" ref="I35" si="7">SUM(I33:I34)</f>
        <v>11735.4</v>
      </c>
      <c r="J35" s="72"/>
      <c r="K35" s="72">
        <f>SUM(K33:K34)</f>
        <v>220605.24000000002</v>
      </c>
      <c r="L35"/>
      <c r="M35" s="59">
        <f>SUM(M33:M34)</f>
        <v>6083.1599999999862</v>
      </c>
    </row>
    <row r="36" spans="2:13" ht="15.5" x14ac:dyDescent="0.35">
      <c r="B36" s="1"/>
      <c r="C36" s="3"/>
    </row>
    <row r="37" spans="2:13" ht="15.5" x14ac:dyDescent="0.35">
      <c r="B37" s="51"/>
      <c r="C37" s="3"/>
    </row>
    <row r="38" spans="2:13" x14ac:dyDescent="0.35">
      <c r="H38" s="14" t="s">
        <v>48</v>
      </c>
    </row>
    <row r="39" spans="2:13" x14ac:dyDescent="0.35">
      <c r="H39" s="14" t="s">
        <v>49</v>
      </c>
    </row>
    <row r="40" spans="2:13" x14ac:dyDescent="0.35">
      <c r="H40" s="77" t="s">
        <v>50</v>
      </c>
    </row>
    <row r="42" spans="2:13" x14ac:dyDescent="0.35">
      <c r="H42"/>
      <c r="I42"/>
      <c r="J42"/>
      <c r="K42"/>
      <c r="L42"/>
    </row>
    <row r="43" spans="2:13" x14ac:dyDescent="0.35">
      <c r="H43"/>
      <c r="I43"/>
      <c r="J43"/>
      <c r="K43"/>
      <c r="L43"/>
      <c r="M43"/>
    </row>
    <row r="44" spans="2:13" x14ac:dyDescent="0.35">
      <c r="H44"/>
      <c r="I44"/>
      <c r="J44"/>
      <c r="K44"/>
      <c r="L44"/>
      <c r="M44"/>
    </row>
    <row r="45" spans="2:13" x14ac:dyDescent="0.35">
      <c r="H45"/>
      <c r="I45"/>
      <c r="J45"/>
      <c r="K45"/>
      <c r="L45"/>
      <c r="M45"/>
    </row>
    <row r="46" spans="2:13" x14ac:dyDescent="0.35">
      <c r="H46"/>
      <c r="I46"/>
      <c r="J46"/>
      <c r="K46"/>
      <c r="L46"/>
      <c r="M46"/>
    </row>
    <row r="47" spans="2:13" x14ac:dyDescent="0.35">
      <c r="H47"/>
      <c r="I47"/>
      <c r="J47"/>
      <c r="K47"/>
      <c r="L47"/>
      <c r="M47"/>
    </row>
    <row r="48" spans="2:13" x14ac:dyDescent="0.35">
      <c r="H48"/>
      <c r="I48"/>
      <c r="J48"/>
      <c r="K48"/>
      <c r="L48"/>
    </row>
    <row r="49" spans="8:12" x14ac:dyDescent="0.35">
      <c r="H49"/>
      <c r="I49"/>
      <c r="J49"/>
      <c r="K49"/>
      <c r="L49"/>
    </row>
  </sheetData>
  <mergeCells count="1">
    <mergeCell ref="C34:F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Puhatu põhjaosa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2023-11-27T10:54:54Z</dcterms:modified>
</cp:coreProperties>
</file>